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et\OneDrive\Documents\Network 21\Standard documents\Business presentations\WES presentations\"/>
    </mc:Choice>
  </mc:AlternateContent>
  <xr:revisionPtr revIDLastSave="0" documentId="13_ncr:1_{440F8011-8F40-4A1E-B7A4-1A53C8C0DFF2}" xr6:coauthVersionLast="47" xr6:coauthVersionMax="47" xr10:uidLastSave="{00000000-0000-0000-0000-000000000000}"/>
  <bookViews>
    <workbookView xWindow="-108" yWindow="-108" windowWidth="23256" windowHeight="12456" xr2:uid="{D1DA2672-2060-4934-8844-484DF376A06F}"/>
  </bookViews>
  <sheets>
    <sheet name="LC to Silver in 12 months" sheetId="1" r:id="rId1"/>
    <sheet name="Platinum 6 months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B8" i="2"/>
  <c r="D8" i="1"/>
  <c r="B1" i="2"/>
  <c r="J5" i="2" s="1"/>
  <c r="B1" i="1"/>
  <c r="K5" i="1" s="1"/>
  <c r="K7" i="1" s="1"/>
  <c r="K8" i="1" s="1"/>
  <c r="J7" i="2" l="1"/>
  <c r="J8" i="2" s="1"/>
  <c r="J16" i="2" s="1"/>
  <c r="J15" i="2"/>
  <c r="B5" i="2"/>
  <c r="B7" i="2" s="1"/>
  <c r="B12" i="2" s="1"/>
  <c r="B17" i="2" s="1"/>
  <c r="B18" i="2" s="1"/>
  <c r="B19" i="2" s="1"/>
  <c r="D5" i="2"/>
  <c r="D7" i="2" s="1"/>
  <c r="E5" i="2"/>
  <c r="E7" i="2" s="1"/>
  <c r="L5" i="2"/>
  <c r="L7" i="2" s="1"/>
  <c r="L8" i="2" s="1"/>
  <c r="L16" i="2" s="1"/>
  <c r="I5" i="2"/>
  <c r="I7" i="2" s="1"/>
  <c r="I8" i="2" s="1"/>
  <c r="I13" i="2" s="1"/>
  <c r="K5" i="2"/>
  <c r="K7" i="2" s="1"/>
  <c r="K8" i="2" s="1"/>
  <c r="K16" i="2" s="1"/>
  <c r="M5" i="2"/>
  <c r="M7" i="2" s="1"/>
  <c r="M8" i="2" s="1"/>
  <c r="G5" i="2"/>
  <c r="G7" i="2" s="1"/>
  <c r="G8" i="2" s="1"/>
  <c r="C5" i="2"/>
  <c r="C7" i="2" s="1"/>
  <c r="C12" i="2" s="1"/>
  <c r="F5" i="2"/>
  <c r="F7" i="2" s="1"/>
  <c r="F8" i="2" s="1"/>
  <c r="H5" i="2"/>
  <c r="E5" i="1"/>
  <c r="E7" i="1" s="1"/>
  <c r="E8" i="1" s="1"/>
  <c r="E12" i="1" s="1"/>
  <c r="E17" i="1" s="1"/>
  <c r="E18" i="1" s="1"/>
  <c r="H5" i="1"/>
  <c r="H7" i="1" s="1"/>
  <c r="H8" i="1" s="1"/>
  <c r="H12" i="1" s="1"/>
  <c r="F5" i="1"/>
  <c r="F7" i="1" s="1"/>
  <c r="F8" i="1" s="1"/>
  <c r="F12" i="1" s="1"/>
  <c r="F17" i="1" s="1"/>
  <c r="F18" i="1" s="1"/>
  <c r="D5" i="1"/>
  <c r="D7" i="1" s="1"/>
  <c r="D12" i="1" s="1"/>
  <c r="D17" i="1" s="1"/>
  <c r="D18" i="1" s="1"/>
  <c r="L5" i="1"/>
  <c r="L7" i="1" s="1"/>
  <c r="L8" i="1" s="1"/>
  <c r="L13" i="1" s="1"/>
  <c r="C5" i="1"/>
  <c r="C7" i="1" s="1"/>
  <c r="C8" i="1" s="1"/>
  <c r="C12" i="1" s="1"/>
  <c r="C17" i="1" s="1"/>
  <c r="C18" i="1" s="1"/>
  <c r="J5" i="1"/>
  <c r="J7" i="1" s="1"/>
  <c r="J8" i="1" s="1"/>
  <c r="I5" i="1"/>
  <c r="I7" i="1" s="1"/>
  <c r="I8" i="1" s="1"/>
  <c r="I12" i="1" s="1"/>
  <c r="G5" i="1"/>
  <c r="G7" i="1" s="1"/>
  <c r="G8" i="1" s="1"/>
  <c r="G12" i="1" s="1"/>
  <c r="M5" i="1"/>
  <c r="M7" i="1" s="1"/>
  <c r="M8" i="1" s="1"/>
  <c r="B5" i="1"/>
  <c r="B7" i="1" s="1"/>
  <c r="B8" i="1" s="1"/>
  <c r="B12" i="1" s="1"/>
  <c r="B17" i="1" s="1"/>
  <c r="B18" i="1" s="1"/>
  <c r="B19" i="1" s="1"/>
  <c r="B13" i="2"/>
  <c r="M15" i="2"/>
  <c r="G12" i="2"/>
  <c r="G13" i="2"/>
  <c r="J13" i="2"/>
  <c r="J12" i="2"/>
  <c r="J17" i="2" s="1"/>
  <c r="J18" i="2" s="1"/>
  <c r="J12" i="1"/>
  <c r="J13" i="1"/>
  <c r="M12" i="1"/>
  <c r="M15" i="1"/>
  <c r="G13" i="1"/>
  <c r="G17" i="1" s="1"/>
  <c r="G18" i="1" s="1"/>
  <c r="L12" i="1"/>
  <c r="K13" i="1"/>
  <c r="K12" i="1"/>
  <c r="I12" i="2" l="1"/>
  <c r="I17" i="2" s="1"/>
  <c r="I18" i="2" s="1"/>
  <c r="L15" i="2"/>
  <c r="L13" i="2"/>
  <c r="H7" i="2"/>
  <c r="H8" i="2" s="1"/>
  <c r="H15" i="2"/>
  <c r="E12" i="2"/>
  <c r="E17" i="2" s="1"/>
  <c r="E18" i="2" s="1"/>
  <c r="E13" i="2"/>
  <c r="F12" i="2"/>
  <c r="F17" i="2" s="1"/>
  <c r="F18" i="2" s="1"/>
  <c r="F13" i="2"/>
  <c r="D12" i="2"/>
  <c r="D13" i="2"/>
  <c r="L12" i="2"/>
  <c r="L17" i="2" s="1"/>
  <c r="L18" i="2" s="1"/>
  <c r="K13" i="2"/>
  <c r="K12" i="2"/>
  <c r="K15" i="2"/>
  <c r="C13" i="2"/>
  <c r="C17" i="2" s="1"/>
  <c r="C18" i="2" s="1"/>
  <c r="C19" i="2" s="1"/>
  <c r="I17" i="1"/>
  <c r="I18" i="1" s="1"/>
  <c r="M17" i="1"/>
  <c r="M18" i="1" s="1"/>
  <c r="I13" i="1"/>
  <c r="H13" i="1"/>
  <c r="H17" i="1" s="1"/>
  <c r="H18" i="1" s="1"/>
  <c r="N16" i="1"/>
  <c r="M16" i="1"/>
  <c r="M13" i="1"/>
  <c r="G17" i="2"/>
  <c r="G18" i="2" s="1"/>
  <c r="M16" i="2"/>
  <c r="M12" i="2"/>
  <c r="M13" i="2"/>
  <c r="C19" i="1"/>
  <c r="D19" i="1" s="1"/>
  <c r="E19" i="1" s="1"/>
  <c r="F19" i="1" s="1"/>
  <c r="G19" i="1" s="1"/>
  <c r="K17" i="1"/>
  <c r="K18" i="1" s="1"/>
  <c r="J17" i="1"/>
  <c r="J18" i="1" s="1"/>
  <c r="L17" i="1"/>
  <c r="L18" i="1" s="1"/>
  <c r="K17" i="2" l="1"/>
  <c r="K18" i="2" s="1"/>
  <c r="H16" i="2"/>
  <c r="H12" i="2"/>
  <c r="H13" i="2"/>
  <c r="D17" i="2"/>
  <c r="D18" i="2" s="1"/>
  <c r="D19" i="2" s="1"/>
  <c r="E19" i="2" s="1"/>
  <c r="F19" i="2" s="1"/>
  <c r="G19" i="2" s="1"/>
  <c r="N16" i="2"/>
  <c r="H19" i="1"/>
  <c r="I19" i="1" s="1"/>
  <c r="J19" i="1" s="1"/>
  <c r="K19" i="1" s="1"/>
  <c r="L19" i="1" s="1"/>
  <c r="M19" i="1" s="1"/>
  <c r="M17" i="2"/>
  <c r="M18" i="2" s="1"/>
  <c r="H17" i="2" l="1"/>
  <c r="H18" i="2" s="1"/>
  <c r="H19" i="2" s="1"/>
  <c r="I19" i="2" s="1"/>
  <c r="J19" i="2" s="1"/>
  <c r="K19" i="2" s="1"/>
  <c r="L19" i="2" s="1"/>
  <c r="M1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Shaun</author>
    <author>User</author>
  </authors>
  <commentList>
    <comment ref="B8" authorId="0" shapeId="0" xr:uid="{7EEE1BEA-7D12-4FBC-BE84-500E208B7F6D}">
      <text>
        <r>
          <rPr>
            <b/>
            <sz val="9"/>
            <color indexed="81"/>
            <rFont val="Tahoma"/>
            <family val="2"/>
          </rPr>
          <t>70% of bonus</t>
        </r>
      </text>
    </comment>
    <comment ref="C8" authorId="0" shapeId="0" xr:uid="{DD6258DE-4F04-4796-BDB7-63FA30B90E82}">
      <text>
        <r>
          <rPr>
            <b/>
            <sz val="9"/>
            <color indexed="81"/>
            <rFont val="Tahoma"/>
            <family val="2"/>
          </rPr>
          <t>70% of bonus</t>
        </r>
      </text>
    </comment>
    <comment ref="D8" authorId="0" shapeId="0" xr:uid="{3C9C5BC3-27A6-43FC-822F-B794E441390F}">
      <text>
        <r>
          <rPr>
            <b/>
            <sz val="9"/>
            <color indexed="81"/>
            <rFont val="Tahoma"/>
            <family val="2"/>
          </rPr>
          <t>70% of bonus</t>
        </r>
      </text>
    </comment>
    <comment ref="E8" authorId="1" shapeId="0" xr:uid="{6DF9E2E7-CF90-4B77-9C85-D39FECC79BC0}">
      <text>
        <r>
          <rPr>
            <b/>
            <sz val="9"/>
            <color indexed="81"/>
            <rFont val="Tahoma"/>
            <charset val="1"/>
          </rPr>
          <t>50% of bonus</t>
        </r>
      </text>
    </comment>
    <comment ref="B12" authorId="0" shapeId="0" xr:uid="{D9EFF76B-7DCD-42F0-8FA1-80AEED71C0F8}">
      <text>
        <r>
          <rPr>
            <b/>
            <sz val="9"/>
            <color indexed="81"/>
            <rFont val="Tahoma"/>
            <family val="2"/>
          </rPr>
          <t>Assumes 3 teams, each at least at 3%</t>
        </r>
      </text>
    </comment>
    <comment ref="G13" authorId="0" shapeId="0" xr:uid="{EE93E275-C771-4EB6-90D9-C133427BD054}">
      <text>
        <r>
          <rPr>
            <b/>
            <sz val="9"/>
            <color indexed="81"/>
            <rFont val="Tahoma"/>
            <family val="2"/>
          </rPr>
          <t>Assumes 3 teams, each at least at 6%</t>
        </r>
      </text>
    </comment>
    <comment ref="L14" authorId="0" shapeId="0" xr:uid="{14A400E4-6ECE-4B3E-9856-EF7E0765F9CD}">
      <text>
        <r>
          <rPr>
            <sz val="9"/>
            <color indexed="81"/>
            <rFont val="Tahoma"/>
            <family val="2"/>
          </rPr>
          <t>Earned after 6 months Bronze Incentive. Not necessarily consecutive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Shaun</author>
  </authors>
  <commentList>
    <comment ref="B12" authorId="0" shapeId="0" xr:uid="{78F84285-3ECF-4BAD-8E98-B71F0E48C065}">
      <text>
        <r>
          <rPr>
            <b/>
            <sz val="9"/>
            <color indexed="81"/>
            <rFont val="Tahoma"/>
            <family val="2"/>
          </rPr>
          <t>Assumes 3 teams, each at least at 3%</t>
        </r>
      </text>
    </comment>
    <comment ref="B13" authorId="0" shapeId="0" xr:uid="{C700CB3A-F2F4-4C65-9DDD-E4A4CD44160A}">
      <text>
        <r>
          <rPr>
            <b/>
            <sz val="9"/>
            <color indexed="81"/>
            <rFont val="Tahoma"/>
            <family val="2"/>
          </rPr>
          <t>Assumes 3 teams, each at least at 6%</t>
        </r>
      </text>
    </comment>
    <comment ref="C13" authorId="0" shapeId="0" xr:uid="{49675BB1-92B1-46A1-A8AF-2F37CB9F288E}">
      <text>
        <r>
          <rPr>
            <b/>
            <sz val="9"/>
            <color indexed="81"/>
            <rFont val="Tahoma"/>
            <family val="2"/>
          </rPr>
          <t>Assumes 3 teams, each at least at 6%</t>
        </r>
      </text>
    </comment>
    <comment ref="D13" authorId="0" shapeId="0" xr:uid="{BEDCB277-28AD-4F39-A873-DEE918D1EA89}">
      <text>
        <r>
          <rPr>
            <b/>
            <sz val="9"/>
            <color indexed="81"/>
            <rFont val="Tahoma"/>
            <family val="2"/>
          </rPr>
          <t>Assumes 3 teams, each at least at 6%</t>
        </r>
      </text>
    </comment>
    <comment ref="E13" authorId="0" shapeId="0" xr:uid="{282A53AE-FA1B-4CC3-9C15-3BC729CC910B}">
      <text>
        <r>
          <rPr>
            <b/>
            <sz val="9"/>
            <color indexed="81"/>
            <rFont val="Tahoma"/>
            <family val="2"/>
          </rPr>
          <t>Assumes 3 teams, each at least at 6%</t>
        </r>
      </text>
    </comment>
    <comment ref="F13" authorId="0" shapeId="0" xr:uid="{228200BA-1E14-4461-9873-53701DB1D4EC}">
      <text>
        <r>
          <rPr>
            <b/>
            <sz val="9"/>
            <color indexed="81"/>
            <rFont val="Tahoma"/>
            <family val="2"/>
          </rPr>
          <t>Assumes 3 teams, each at least at 6%</t>
        </r>
      </text>
    </comment>
    <comment ref="G13" authorId="0" shapeId="0" xr:uid="{CEA207FE-DAE6-4473-B502-B150C39631DC}">
      <text>
        <r>
          <rPr>
            <b/>
            <sz val="9"/>
            <color indexed="81"/>
            <rFont val="Tahoma"/>
            <family val="2"/>
          </rPr>
          <t>Assumes 3 teams, each at least at 6%</t>
        </r>
      </text>
    </comment>
    <comment ref="K14" authorId="0" shapeId="0" xr:uid="{FDD83DFB-DBC3-40B9-BD21-E2B38C1276EE}">
      <text>
        <r>
          <rPr>
            <sz val="9"/>
            <color indexed="81"/>
            <rFont val="Tahoma"/>
            <family val="2"/>
          </rPr>
          <t>Earned after 6 months Bronze Incentive. Not necessarily consecutive</t>
        </r>
      </text>
    </comment>
    <comment ref="L14" authorId="0" shapeId="0" xr:uid="{0439FCD9-D0B5-420B-94B2-41D944412F7A}">
      <text>
        <r>
          <rPr>
            <sz val="9"/>
            <color indexed="81"/>
            <rFont val="Tahoma"/>
            <family val="2"/>
          </rPr>
          <t>Earned after 6 months Bronze Incentive. Not necessarily consecutive</t>
        </r>
      </text>
    </comment>
  </commentList>
</comments>
</file>

<file path=xl/sharedStrings.xml><?xml version="1.0" encoding="utf-8"?>
<sst xmlns="http://schemas.openxmlformats.org/spreadsheetml/2006/main" count="58" uniqueCount="30">
  <si>
    <t>BV</t>
  </si>
  <si>
    <t>Pin</t>
  </si>
  <si>
    <t>CORE Plus Boost</t>
  </si>
  <si>
    <t>Personal PV</t>
  </si>
  <si>
    <t>Group PV</t>
  </si>
  <si>
    <t>Gross Bonus</t>
  </si>
  <si>
    <t>Total Core Plus</t>
  </si>
  <si>
    <r>
      <rPr>
        <b/>
        <sz val="11"/>
        <color theme="1"/>
        <rFont val="Calibri"/>
        <family val="2"/>
        <scheme val="minor"/>
      </rPr>
      <t>Bonus</t>
    </r>
    <r>
      <rPr>
        <sz val="11"/>
        <color theme="0" tint="-0.499984740745262"/>
        <rFont val="Calibri"/>
        <family val="2"/>
        <scheme val="minor"/>
      </rPr>
      <t xml:space="preserve"> (50%)</t>
    </r>
  </si>
  <si>
    <t>Cummulative in the year</t>
  </si>
  <si>
    <t>Annual</t>
  </si>
  <si>
    <t>Total Income/m</t>
  </si>
  <si>
    <t>PGGI / m 20%</t>
  </si>
  <si>
    <t>Bronze Found 30%</t>
  </si>
  <si>
    <t>Bronze Build Inc 40%</t>
  </si>
  <si>
    <t>Bronze Builder Incentive Consistency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</si>
  <si>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</si>
  <si>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</si>
  <si>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</si>
  <si>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</si>
  <si>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</si>
  <si>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</si>
  <si>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</si>
  <si>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</si>
  <si>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</si>
  <si>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</si>
  <si>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</si>
  <si>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</si>
  <si>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BV PV:</t>
  </si>
  <si>
    <r>
      <rPr>
        <b/>
        <sz val="11"/>
        <color theme="1"/>
        <rFont val="Calibri"/>
        <family val="2"/>
        <scheme val="minor"/>
      </rPr>
      <t>Bonus</t>
    </r>
    <r>
      <rPr>
        <sz val="9"/>
        <color theme="0" tint="-0.499984740745262"/>
        <rFont val="Calibri"/>
        <family val="2"/>
        <scheme val="minor"/>
      </rPr>
      <t xml:space="preserve"> (Initial 70% then 50%)</t>
    </r>
  </si>
  <si>
    <t>Performance Plus (2%)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</si>
</sst>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R&quot;* #,##0_-;\-&quot;R&quot;* #,##0_-;_-&quot;R&quot;* &quot;-&quot;??_-;_-@_-"/>
    <numFmt numFmtId="165" formatCode="&quot;R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theme="0" tint="-0.34998626667073579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8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1" xfId="0" applyFill="1" applyBorder="1"/>
    <xf numFmtId="0" fontId="2" fillId="0" borderId="3" xfId="0" applyFont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17" fontId="2" fillId="3" borderId="12" xfId="0" applyNumberFormat="1" applyFont="1" applyFill="1" applyBorder="1" applyAlignment="1">
      <alignment horizontal="center"/>
    </xf>
    <xf numFmtId="17" fontId="2" fillId="3" borderId="13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" fontId="5" fillId="0" borderId="14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0" fillId="0" borderId="20" xfId="0" applyBorder="1"/>
    <xf numFmtId="165" fontId="0" fillId="0" borderId="21" xfId="0" applyNumberFormat="1" applyBorder="1" applyAlignment="1">
      <alignment horizontal="center"/>
    </xf>
    <xf numFmtId="0" fontId="0" fillId="0" borderId="20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4" fillId="0" borderId="20" xfId="0" applyFont="1" applyBorder="1" applyAlignment="1">
      <alignment vertical="center"/>
    </xf>
    <xf numFmtId="0" fontId="0" fillId="0" borderId="22" xfId="0" applyBorder="1"/>
    <xf numFmtId="0" fontId="0" fillId="0" borderId="22" xfId="0" applyBorder="1" applyAlignment="1">
      <alignment vertical="center"/>
    </xf>
    <xf numFmtId="0" fontId="0" fillId="0" borderId="5" xfId="0" applyBorder="1" applyAlignment="1">
      <alignment vertical="center"/>
    </xf>
    <xf numFmtId="165" fontId="0" fillId="0" borderId="0" xfId="0" applyNumberForma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0" fillId="0" borderId="7" xfId="0" applyBorder="1" applyAlignment="1">
      <alignment vertical="center" wrapText="1"/>
    </xf>
    <xf numFmtId="0" fontId="2" fillId="3" borderId="23" xfId="0" applyFont="1" applyFill="1" applyBorder="1" applyAlignment="1">
      <alignment horizontal="center"/>
    </xf>
    <xf numFmtId="0" fontId="4" fillId="0" borderId="22" xfId="0" applyFont="1" applyBorder="1" applyAlignment="1">
      <alignment vertical="center"/>
    </xf>
    <xf numFmtId="165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/>
    </xf>
    <xf numFmtId="165" fontId="0" fillId="0" borderId="26" xfId="1" applyNumberFormat="1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2" borderId="27" xfId="0" applyFill="1" applyBorder="1" applyAlignment="1">
      <alignment horizontal="center"/>
    </xf>
    <xf numFmtId="165" fontId="0" fillId="0" borderId="28" xfId="0" applyNumberFormat="1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165" fontId="0" fillId="0" borderId="29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165" fontId="0" fillId="0" borderId="13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5" fontId="0" fillId="0" borderId="27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69272</xdr:colOff>
      <xdr:row>12</xdr:row>
      <xdr:rowOff>34636</xdr:rowOff>
    </xdr:from>
    <xdr:to>
      <xdr:col>27</xdr:col>
      <xdr:colOff>450174</xdr:colOff>
      <xdr:row>18</xdr:row>
      <xdr:rowOff>251114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3A10F27F-90D0-4F9E-B29B-D16D6485AF94}"/>
            </a:ext>
          </a:extLst>
        </xdr:cNvPr>
        <xdr:cNvGrpSpPr/>
      </xdr:nvGrpSpPr>
      <xdr:grpSpPr>
        <a:xfrm>
          <a:off x="9760527" y="2098963"/>
          <a:ext cx="8305702" cy="1740478"/>
          <a:chOff x="1839007" y="1844386"/>
          <a:chExt cx="10131136" cy="1775114"/>
        </a:xfrm>
      </xdr:grpSpPr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4E668CA9-03E3-42D3-D7E9-B60F9EC07D9B}"/>
              </a:ext>
            </a:extLst>
          </xdr:cNvPr>
          <xdr:cNvSpPr/>
        </xdr:nvSpPr>
        <xdr:spPr>
          <a:xfrm>
            <a:off x="1839007" y="1844386"/>
            <a:ext cx="10131136" cy="1775114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AE1B94F-72A1-21E6-12D3-9203730B8D1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65650" t="21666" r="7409" b="55040"/>
          <a:stretch/>
        </xdr:blipFill>
        <xdr:spPr>
          <a:xfrm>
            <a:off x="1900703" y="1887681"/>
            <a:ext cx="3838638" cy="161059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121128</xdr:colOff>
      <xdr:row>11</xdr:row>
      <xdr:rowOff>43295</xdr:rowOff>
    </xdr:from>
    <xdr:to>
      <xdr:col>29</xdr:col>
      <xdr:colOff>25878</xdr:colOff>
      <xdr:row>18</xdr:row>
      <xdr:rowOff>17318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0167100-240C-412E-9FA8-876F0E7126B0}"/>
            </a:ext>
          </a:extLst>
        </xdr:cNvPr>
        <xdr:cNvGrpSpPr/>
      </xdr:nvGrpSpPr>
      <xdr:grpSpPr>
        <a:xfrm>
          <a:off x="9812383" y="1837459"/>
          <a:ext cx="9048750" cy="1733550"/>
          <a:chOff x="1839007" y="1844386"/>
          <a:chExt cx="10131136" cy="1775114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51BDBB37-1D2D-808E-207E-274F36C3B822}"/>
              </a:ext>
            </a:extLst>
          </xdr:cNvPr>
          <xdr:cNvSpPr/>
        </xdr:nvSpPr>
        <xdr:spPr>
          <a:xfrm>
            <a:off x="1839007" y="1844386"/>
            <a:ext cx="10131136" cy="1775114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967D6F5-E3D7-AFD3-99BE-2D238A0108F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65650" t="21666" r="7409" b="55040"/>
          <a:stretch/>
        </xdr:blipFill>
        <xdr:spPr>
          <a:xfrm>
            <a:off x="1900703" y="1887681"/>
            <a:ext cx="3838638" cy="1610592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432952</xdr:colOff>
      <xdr:row>3</xdr:row>
      <xdr:rowOff>103914</xdr:rowOff>
    </xdr:from>
    <xdr:ext cx="351058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7FD5203-FBF6-A8A7-B224-CDAEBAB18721}"/>
            </a:ext>
          </a:extLst>
        </xdr:cNvPr>
        <xdr:cNvSpPr txBox="1"/>
      </xdr:nvSpPr>
      <xdr:spPr>
        <a:xfrm>
          <a:off x="3610838" y="493573"/>
          <a:ext cx="35105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i="1">
              <a:solidFill>
                <a:schemeClr val="accent1"/>
              </a:solidFill>
            </a:rPr>
            <a:t>Q1</a:t>
          </a:r>
        </a:p>
      </xdr:txBody>
    </xdr:sp>
    <xdr:clientData/>
  </xdr:oneCellAnchor>
  <xdr:oneCellAnchor>
    <xdr:from>
      <xdr:col>7</xdr:col>
      <xdr:colOff>429489</xdr:colOff>
      <xdr:row>3</xdr:row>
      <xdr:rowOff>100452</xdr:rowOff>
    </xdr:from>
    <xdr:ext cx="349839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B485771-48A4-4400-B41F-B7F348AB456C}"/>
            </a:ext>
          </a:extLst>
        </xdr:cNvPr>
        <xdr:cNvSpPr txBox="1"/>
      </xdr:nvSpPr>
      <xdr:spPr>
        <a:xfrm>
          <a:off x="5685557" y="490111"/>
          <a:ext cx="34983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i="1">
              <a:solidFill>
                <a:schemeClr val="accent1"/>
              </a:solidFill>
            </a:rPr>
            <a:t>Q2</a:t>
          </a:r>
        </a:p>
      </xdr:txBody>
    </xdr:sp>
    <xdr:clientData/>
  </xdr:oneCellAnchor>
  <xdr:oneCellAnchor>
    <xdr:from>
      <xdr:col>9</xdr:col>
      <xdr:colOff>426020</xdr:colOff>
      <xdr:row>3</xdr:row>
      <xdr:rowOff>105649</xdr:rowOff>
    </xdr:from>
    <xdr:ext cx="349839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7C11CD8-2B8F-4AFC-BE25-91A18ED63E5F}"/>
            </a:ext>
          </a:extLst>
        </xdr:cNvPr>
        <xdr:cNvSpPr txBox="1"/>
      </xdr:nvSpPr>
      <xdr:spPr>
        <a:xfrm>
          <a:off x="7067543" y="495308"/>
          <a:ext cx="34983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i="1">
              <a:solidFill>
                <a:schemeClr val="accent1"/>
              </a:solidFill>
            </a:rPr>
            <a:t>Q3</a:t>
          </a:r>
        </a:p>
      </xdr:txBody>
    </xdr:sp>
    <xdr:clientData/>
  </xdr:oneCellAnchor>
  <xdr:oneCellAnchor>
    <xdr:from>
      <xdr:col>10</xdr:col>
      <xdr:colOff>422551</xdr:colOff>
      <xdr:row>3</xdr:row>
      <xdr:rowOff>102187</xdr:rowOff>
    </xdr:from>
    <xdr:ext cx="349839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11314F8-E05E-479F-A84C-59D8B18071F1}"/>
            </a:ext>
          </a:extLst>
        </xdr:cNvPr>
        <xdr:cNvSpPr txBox="1"/>
      </xdr:nvSpPr>
      <xdr:spPr>
        <a:xfrm>
          <a:off x="7756801" y="491846"/>
          <a:ext cx="34983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i="1">
              <a:solidFill>
                <a:schemeClr val="accent1"/>
              </a:solidFill>
            </a:rPr>
            <a:t>Q4</a:t>
          </a:r>
        </a:p>
      </xdr:txBody>
    </xdr:sp>
    <xdr:clientData/>
  </xdr:oneCellAnchor>
  <xdr:oneCellAnchor>
    <xdr:from>
      <xdr:col>11</xdr:col>
      <xdr:colOff>419084</xdr:colOff>
      <xdr:row>3</xdr:row>
      <xdr:rowOff>95249</xdr:rowOff>
    </xdr:from>
    <xdr:ext cx="349839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7C1367D-83BA-47A0-8DED-9A8B53DBD9DE}"/>
            </a:ext>
          </a:extLst>
        </xdr:cNvPr>
        <xdr:cNvSpPr txBox="1"/>
      </xdr:nvSpPr>
      <xdr:spPr>
        <a:xfrm>
          <a:off x="8446061" y="484908"/>
          <a:ext cx="34983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i="1">
              <a:solidFill>
                <a:schemeClr val="accent1"/>
              </a:solidFill>
            </a:rPr>
            <a:t>Q5</a:t>
          </a:r>
        </a:p>
      </xdr:txBody>
    </xdr:sp>
    <xdr:clientData/>
  </xdr:oneCellAnchor>
  <xdr:oneCellAnchor>
    <xdr:from>
      <xdr:col>12</xdr:col>
      <xdr:colOff>432933</xdr:colOff>
      <xdr:row>3</xdr:row>
      <xdr:rowOff>91787</xdr:rowOff>
    </xdr:from>
    <xdr:ext cx="349839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BEECF0B-F230-43E8-BA31-CA39672BBB8D}"/>
            </a:ext>
          </a:extLst>
        </xdr:cNvPr>
        <xdr:cNvSpPr txBox="1"/>
      </xdr:nvSpPr>
      <xdr:spPr>
        <a:xfrm>
          <a:off x="9152638" y="481446"/>
          <a:ext cx="34983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i="1">
              <a:solidFill>
                <a:schemeClr val="accent1"/>
              </a:solidFill>
            </a:rPr>
            <a:t>Q6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7ACD-9B29-4A71-BA76-508CEE20B529}">
  <dimension ref="A1:N20"/>
  <sheetViews>
    <sheetView tabSelected="1" zoomScale="110" zoomScaleNormal="110" workbookViewId="0">
      <selection activeCell="A15" sqref="A15"/>
    </sheetView>
  </sheetViews>
  <sheetFormatPr defaultRowHeight="14.4" x14ac:dyDescent="0.3"/>
  <cols>
    <col min="1" max="1" width="16.44140625" customWidth="1"/>
    <col min="2" max="13" width="10.44140625" style="1" customWidth="1"/>
    <col min="14" max="14" width="11.109375" hidden="1" customWidth="1"/>
  </cols>
  <sheetData>
    <row r="1" spans="1:14" ht="15" thickBot="1" x14ac:dyDescent="0.35">
      <c r="A1" s="38" t="s">
        <v>27</v>
      </c>
      <c r="B1" s="39">
        <f>24.25*1.06</f>
        <v>25.705000000000002</v>
      </c>
    </row>
    <row r="2" spans="1:14" x14ac:dyDescent="0.3">
      <c r="A2" s="8"/>
      <c r="B2" s="15" t="s">
        <v>15</v>
      </c>
      <c r="C2" s="16" t="s">
        <v>16</v>
      </c>
      <c r="D2" s="15" t="s">
        <v>17</v>
      </c>
      <c r="E2" s="16" t="s">
        <v>18</v>
      </c>
      <c r="F2" s="15" t="s">
        <v>19</v>
      </c>
      <c r="G2" s="16" t="s">
        <v>20</v>
      </c>
      <c r="H2" s="15" t="s">
        <v>21</v>
      </c>
      <c r="I2" s="16" t="s">
        <v>22</v>
      </c>
      <c r="J2" s="15" t="s">
        <v>23</v>
      </c>
      <c r="K2" s="16" t="s">
        <v>24</v>
      </c>
      <c r="L2" s="15" t="s">
        <v>25</v>
      </c>
      <c r="M2" s="16" t="s">
        <v>26</v>
      </c>
      <c r="N2" s="41" t="s">
        <v>9</v>
      </c>
    </row>
    <row r="3" spans="1:14" s="2" customFormat="1" ht="18" hidden="1" customHeight="1" x14ac:dyDescent="0.3">
      <c r="A3" s="5" t="s">
        <v>3</v>
      </c>
      <c r="B3" s="17">
        <v>100</v>
      </c>
      <c r="C3" s="13">
        <v>100</v>
      </c>
      <c r="D3" s="13">
        <v>100</v>
      </c>
      <c r="E3" s="13">
        <v>100</v>
      </c>
      <c r="F3" s="13">
        <v>100</v>
      </c>
      <c r="G3" s="13">
        <v>100</v>
      </c>
      <c r="H3" s="13">
        <v>100</v>
      </c>
      <c r="I3" s="13">
        <v>100</v>
      </c>
      <c r="J3" s="13">
        <v>100</v>
      </c>
      <c r="K3" s="13">
        <v>100</v>
      </c>
      <c r="L3" s="13">
        <v>100</v>
      </c>
      <c r="M3" s="44">
        <v>100</v>
      </c>
      <c r="N3" s="35"/>
    </row>
    <row r="4" spans="1:14" s="2" customFormat="1" ht="23.25" customHeight="1" x14ac:dyDescent="0.3">
      <c r="A4" s="9" t="s">
        <v>4</v>
      </c>
      <c r="B4" s="17">
        <v>1200</v>
      </c>
      <c r="C4" s="13">
        <v>1600</v>
      </c>
      <c r="D4" s="13">
        <v>2200</v>
      </c>
      <c r="E4" s="13">
        <v>2800</v>
      </c>
      <c r="F4" s="13">
        <v>3400</v>
      </c>
      <c r="G4" s="13">
        <v>4000</v>
      </c>
      <c r="H4" s="13">
        <v>4800</v>
      </c>
      <c r="I4" s="13">
        <v>5600</v>
      </c>
      <c r="J4" s="13">
        <v>6200</v>
      </c>
      <c r="K4" s="13">
        <v>7000</v>
      </c>
      <c r="L4" s="13">
        <v>8500</v>
      </c>
      <c r="M4" s="44">
        <v>10001</v>
      </c>
      <c r="N4" s="35"/>
    </row>
    <row r="5" spans="1:14" s="3" customFormat="1" ht="9.75" customHeight="1" x14ac:dyDescent="0.3">
      <c r="A5" s="25" t="s">
        <v>0</v>
      </c>
      <c r="B5" s="26">
        <f t="shared" ref="B5:G5" si="0">B4*$B1</f>
        <v>30846.000000000004</v>
      </c>
      <c r="C5" s="27">
        <f t="shared" si="0"/>
        <v>41128</v>
      </c>
      <c r="D5" s="27">
        <f t="shared" si="0"/>
        <v>56551.000000000007</v>
      </c>
      <c r="E5" s="27">
        <f t="shared" si="0"/>
        <v>71974</v>
      </c>
      <c r="F5" s="27">
        <f t="shared" si="0"/>
        <v>87397</v>
      </c>
      <c r="G5" s="27">
        <f t="shared" si="0"/>
        <v>102820.00000000001</v>
      </c>
      <c r="H5" s="27">
        <f t="shared" ref="H5:M5" si="1">H4*$B1</f>
        <v>123384.00000000001</v>
      </c>
      <c r="I5" s="27">
        <f t="shared" si="1"/>
        <v>143948</v>
      </c>
      <c r="J5" s="27">
        <f t="shared" si="1"/>
        <v>159371</v>
      </c>
      <c r="K5" s="27">
        <f t="shared" si="1"/>
        <v>179935</v>
      </c>
      <c r="L5" s="27">
        <f t="shared" si="1"/>
        <v>218492.50000000003</v>
      </c>
      <c r="M5" s="45">
        <f t="shared" si="1"/>
        <v>257075.70500000002</v>
      </c>
      <c r="N5" s="42"/>
    </row>
    <row r="6" spans="1:14" s="2" customFormat="1" ht="23.25" customHeight="1" x14ac:dyDescent="0.3">
      <c r="A6" s="5" t="s">
        <v>1</v>
      </c>
      <c r="B6" s="18">
        <v>0.09</v>
      </c>
      <c r="C6" s="14">
        <v>0.09</v>
      </c>
      <c r="D6" s="14">
        <v>0.09</v>
      </c>
      <c r="E6" s="14">
        <v>0.12</v>
      </c>
      <c r="F6" s="14">
        <v>0.12</v>
      </c>
      <c r="G6" s="14">
        <v>0.15</v>
      </c>
      <c r="H6" s="14">
        <v>0.15</v>
      </c>
      <c r="I6" s="14">
        <v>0.15</v>
      </c>
      <c r="J6" s="14">
        <v>0.15</v>
      </c>
      <c r="K6" s="14">
        <v>0.18</v>
      </c>
      <c r="L6" s="14">
        <v>0.18</v>
      </c>
      <c r="M6" s="46">
        <v>0.21</v>
      </c>
      <c r="N6" s="35"/>
    </row>
    <row r="7" spans="1:14" s="3" customFormat="1" ht="9.75" customHeight="1" x14ac:dyDescent="0.3">
      <c r="A7" s="25" t="s">
        <v>5</v>
      </c>
      <c r="B7" s="26">
        <f t="shared" ref="B7:G7" si="2">B6*B5</f>
        <v>2776.1400000000003</v>
      </c>
      <c r="C7" s="27">
        <f t="shared" si="2"/>
        <v>3701.52</v>
      </c>
      <c r="D7" s="27">
        <f t="shared" si="2"/>
        <v>5089.59</v>
      </c>
      <c r="E7" s="27">
        <f t="shared" si="2"/>
        <v>8636.8799999999992</v>
      </c>
      <c r="F7" s="27">
        <f t="shared" si="2"/>
        <v>10487.64</v>
      </c>
      <c r="G7" s="27">
        <f t="shared" si="2"/>
        <v>15423.000000000002</v>
      </c>
      <c r="H7" s="27">
        <f t="shared" ref="H7:M7" si="3">H6*H5</f>
        <v>18507.600000000002</v>
      </c>
      <c r="I7" s="27">
        <f t="shared" si="3"/>
        <v>21592.2</v>
      </c>
      <c r="J7" s="27">
        <f t="shared" si="3"/>
        <v>23905.649999999998</v>
      </c>
      <c r="K7" s="27">
        <f t="shared" si="3"/>
        <v>32388.3</v>
      </c>
      <c r="L7" s="27">
        <f t="shared" si="3"/>
        <v>39328.65</v>
      </c>
      <c r="M7" s="45">
        <f t="shared" si="3"/>
        <v>53985.898050000003</v>
      </c>
      <c r="N7" s="42"/>
    </row>
    <row r="8" spans="1:14" s="2" customFormat="1" ht="26.25" customHeight="1" thickBot="1" x14ac:dyDescent="0.35">
      <c r="A8" s="40" t="s">
        <v>28</v>
      </c>
      <c r="B8" s="19">
        <f>0.7*B7</f>
        <v>1943.298</v>
      </c>
      <c r="C8" s="20">
        <f>0.7*C7</f>
        <v>2591.0639999999999</v>
      </c>
      <c r="D8" s="20">
        <f>0.7*D7</f>
        <v>3562.7129999999997</v>
      </c>
      <c r="E8" s="20">
        <f>0.55*E7</f>
        <v>4750.2839999999997</v>
      </c>
      <c r="F8" s="20">
        <f t="shared" ref="F8:G8" si="4">0.5*F7</f>
        <v>5243.82</v>
      </c>
      <c r="G8" s="20">
        <f t="shared" si="4"/>
        <v>7711.5000000000009</v>
      </c>
      <c r="H8" s="20">
        <f t="shared" ref="H8:M8" si="5">0.5*H7</f>
        <v>9253.8000000000011</v>
      </c>
      <c r="I8" s="20">
        <f t="shared" si="5"/>
        <v>10796.1</v>
      </c>
      <c r="J8" s="20">
        <f t="shared" si="5"/>
        <v>11952.824999999999</v>
      </c>
      <c r="K8" s="20">
        <f t="shared" si="5"/>
        <v>16194.15</v>
      </c>
      <c r="L8" s="20">
        <f t="shared" si="5"/>
        <v>19664.325000000001</v>
      </c>
      <c r="M8" s="47">
        <f t="shared" si="5"/>
        <v>26992.949025000002</v>
      </c>
      <c r="N8" s="35"/>
    </row>
    <row r="9" spans="1:14" ht="4.5" customHeight="1" thickBot="1" x14ac:dyDescent="0.35">
      <c r="M9" s="48"/>
      <c r="N9" s="34"/>
    </row>
    <row r="10" spans="1:14" x14ac:dyDescent="0.3">
      <c r="A10" s="11" t="s">
        <v>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49"/>
      <c r="N10" s="34"/>
    </row>
    <row r="11" spans="1:14" ht="5.25" customHeight="1" x14ac:dyDescent="0.3">
      <c r="A11" s="4"/>
      <c r="M11" s="48"/>
      <c r="N11" s="34"/>
    </row>
    <row r="12" spans="1:14" ht="18.75" customHeight="1" x14ac:dyDescent="0.3">
      <c r="A12" s="54" t="s">
        <v>12</v>
      </c>
      <c r="B12" s="21">
        <f t="shared" ref="B12:G12" si="6">B8*0.3</f>
        <v>582.98939999999993</v>
      </c>
      <c r="C12" s="21">
        <f t="shared" si="6"/>
        <v>777.31919999999991</v>
      </c>
      <c r="D12" s="21">
        <f t="shared" si="6"/>
        <v>1068.8138999999999</v>
      </c>
      <c r="E12" s="21">
        <f t="shared" si="6"/>
        <v>1425.0851999999998</v>
      </c>
      <c r="F12" s="21">
        <f t="shared" si="6"/>
        <v>1573.146</v>
      </c>
      <c r="G12" s="21">
        <f t="shared" si="6"/>
        <v>2313.4500000000003</v>
      </c>
      <c r="H12" s="21">
        <f t="shared" ref="H12:M12" si="7">H8*0.3</f>
        <v>2776.1400000000003</v>
      </c>
      <c r="I12" s="21">
        <f t="shared" si="7"/>
        <v>3238.83</v>
      </c>
      <c r="J12" s="21">
        <f t="shared" si="7"/>
        <v>3585.8474999999994</v>
      </c>
      <c r="K12" s="21">
        <f t="shared" si="7"/>
        <v>4858.2449999999999</v>
      </c>
      <c r="L12" s="21">
        <f t="shared" si="7"/>
        <v>5899.2974999999997</v>
      </c>
      <c r="M12" s="50">
        <f t="shared" si="7"/>
        <v>8097.8847075000003</v>
      </c>
      <c r="N12" s="34"/>
    </row>
    <row r="13" spans="1:14" ht="18.75" customHeight="1" x14ac:dyDescent="0.3">
      <c r="A13" s="55" t="s">
        <v>13</v>
      </c>
      <c r="B13" s="22"/>
      <c r="C13" s="22"/>
      <c r="D13" s="22"/>
      <c r="E13" s="22"/>
      <c r="F13" s="22"/>
      <c r="G13" s="22">
        <f>0.4*G8</f>
        <v>3084.6000000000004</v>
      </c>
      <c r="H13" s="22">
        <f t="shared" ref="H13:M13" si="8">0.4*H8</f>
        <v>3701.5200000000004</v>
      </c>
      <c r="I13" s="22">
        <f t="shared" si="8"/>
        <v>4318.4400000000005</v>
      </c>
      <c r="J13" s="22">
        <f t="shared" si="8"/>
        <v>4781.13</v>
      </c>
      <c r="K13" s="22">
        <f t="shared" si="8"/>
        <v>6477.66</v>
      </c>
      <c r="L13" s="22">
        <f t="shared" si="8"/>
        <v>7865.7300000000005</v>
      </c>
      <c r="M13" s="51">
        <f t="shared" si="8"/>
        <v>10797.179610000001</v>
      </c>
      <c r="N13" s="34"/>
    </row>
    <row r="14" spans="1:14" ht="18.75" customHeight="1" x14ac:dyDescent="0.3">
      <c r="A14" s="55" t="s">
        <v>14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>
        <v>5500</v>
      </c>
      <c r="M14" s="51"/>
      <c r="N14" s="34"/>
    </row>
    <row r="15" spans="1:14" ht="18.75" customHeight="1" x14ac:dyDescent="0.3">
      <c r="A15" s="55" t="s">
        <v>29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51">
        <f>0.02*M5</f>
        <v>5141.5141000000003</v>
      </c>
      <c r="N15" s="34"/>
    </row>
    <row r="16" spans="1:14" ht="18.75" customHeight="1" x14ac:dyDescent="0.3">
      <c r="A16" s="56" t="s">
        <v>11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52">
        <f>0.2*M8</f>
        <v>5398.5898050000005</v>
      </c>
      <c r="N16" s="43">
        <f>M8*0.1</f>
        <v>2699.2949025000003</v>
      </c>
    </row>
    <row r="17" spans="1:14" s="2" customFormat="1" ht="23.25" customHeight="1" thickBot="1" x14ac:dyDescent="0.35">
      <c r="A17" s="6" t="s">
        <v>6</v>
      </c>
      <c r="B17" s="24">
        <f t="shared" ref="B17:G17" si="9">SUM(B12:B16)</f>
        <v>582.98939999999993</v>
      </c>
      <c r="C17" s="24">
        <f t="shared" si="9"/>
        <v>777.31919999999991</v>
      </c>
      <c r="D17" s="24">
        <f t="shared" si="9"/>
        <v>1068.8138999999999</v>
      </c>
      <c r="E17" s="24">
        <f t="shared" si="9"/>
        <v>1425.0851999999998</v>
      </c>
      <c r="F17" s="24">
        <f t="shared" si="9"/>
        <v>1573.146</v>
      </c>
      <c r="G17" s="24">
        <f t="shared" si="9"/>
        <v>5398.0500000000011</v>
      </c>
      <c r="H17" s="24">
        <f t="shared" ref="H17:L17" si="10">SUM(H12:H16)</f>
        <v>6477.6600000000008</v>
      </c>
      <c r="I17" s="24">
        <f t="shared" si="10"/>
        <v>7557.27</v>
      </c>
      <c r="J17" s="24">
        <f t="shared" si="10"/>
        <v>8366.9774999999991</v>
      </c>
      <c r="K17" s="24">
        <f t="shared" si="10"/>
        <v>11335.904999999999</v>
      </c>
      <c r="L17" s="24">
        <f t="shared" si="10"/>
        <v>19265.0275</v>
      </c>
      <c r="M17" s="53">
        <f>SUM(M12:M16)</f>
        <v>29435.1682225</v>
      </c>
      <c r="N17" s="35"/>
    </row>
    <row r="18" spans="1:14" s="2" customFormat="1" ht="23.25" customHeight="1" thickBot="1" x14ac:dyDescent="0.35">
      <c r="A18" s="7" t="s">
        <v>10</v>
      </c>
      <c r="B18" s="59">
        <f t="shared" ref="B18:G18" si="11">B17+B8</f>
        <v>2526.2874000000002</v>
      </c>
      <c r="C18" s="59">
        <f t="shared" si="11"/>
        <v>3368.3831999999998</v>
      </c>
      <c r="D18" s="59">
        <f t="shared" si="11"/>
        <v>4631.5268999999998</v>
      </c>
      <c r="E18" s="59">
        <f t="shared" si="11"/>
        <v>6175.3691999999992</v>
      </c>
      <c r="F18" s="59">
        <f t="shared" si="11"/>
        <v>6816.9659999999994</v>
      </c>
      <c r="G18" s="59">
        <f t="shared" si="11"/>
        <v>13109.550000000003</v>
      </c>
      <c r="H18" s="59">
        <f t="shared" ref="H18:L18" si="12">H17+H8</f>
        <v>15731.460000000003</v>
      </c>
      <c r="I18" s="59">
        <f t="shared" si="12"/>
        <v>18353.370000000003</v>
      </c>
      <c r="J18" s="59">
        <f t="shared" si="12"/>
        <v>20319.802499999998</v>
      </c>
      <c r="K18" s="59">
        <f t="shared" si="12"/>
        <v>27530.055</v>
      </c>
      <c r="L18" s="59">
        <f t="shared" si="12"/>
        <v>38929.352500000001</v>
      </c>
      <c r="M18" s="61">
        <f>M17+M8</f>
        <v>56428.117247500006</v>
      </c>
      <c r="N18" s="36"/>
    </row>
    <row r="19" spans="1:14" ht="26.25" customHeight="1" thickBot="1" x14ac:dyDescent="0.35">
      <c r="A19" s="6" t="s">
        <v>8</v>
      </c>
      <c r="B19" s="60">
        <f>B18</f>
        <v>2526.2874000000002</v>
      </c>
      <c r="C19" s="60">
        <f>B19+C18</f>
        <v>5894.6705999999995</v>
      </c>
      <c r="D19" s="60">
        <f t="shared" ref="D19:L19" si="13">C19+D18</f>
        <v>10526.197499999998</v>
      </c>
      <c r="E19" s="60">
        <f t="shared" si="13"/>
        <v>16701.566699999996</v>
      </c>
      <c r="F19" s="60">
        <f t="shared" si="13"/>
        <v>23518.532699999996</v>
      </c>
      <c r="G19" s="60">
        <f t="shared" si="13"/>
        <v>36628.082699999999</v>
      </c>
      <c r="H19" s="60">
        <f t="shared" si="13"/>
        <v>52359.542700000005</v>
      </c>
      <c r="I19" s="60">
        <f t="shared" si="13"/>
        <v>70712.912700000015</v>
      </c>
      <c r="J19" s="60">
        <f t="shared" si="13"/>
        <v>91032.715200000006</v>
      </c>
      <c r="K19" s="60">
        <f t="shared" si="13"/>
        <v>118562.7702</v>
      </c>
      <c r="L19" s="60">
        <f t="shared" si="13"/>
        <v>157492.12270000001</v>
      </c>
      <c r="M19" s="60">
        <f>L19+M18</f>
        <v>213920.2399475</v>
      </c>
    </row>
    <row r="20" spans="1:14" ht="18.75" customHeight="1" x14ac:dyDescent="0.3"/>
  </sheetData>
  <phoneticPr fontId="3" type="noConversion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8FAE-F1B6-4D3D-9EB7-0D3716309EC4}">
  <dimension ref="A1:N20"/>
  <sheetViews>
    <sheetView zoomScale="110" zoomScaleNormal="110" workbookViewId="0">
      <selection activeCell="M20" sqref="M20"/>
    </sheetView>
  </sheetViews>
  <sheetFormatPr defaultRowHeight="14.4" x14ac:dyDescent="0.3"/>
  <cols>
    <col min="1" max="1" width="16.44140625" customWidth="1"/>
    <col min="2" max="13" width="10.44140625" style="1" customWidth="1"/>
    <col min="14" max="14" width="9.44140625" hidden="1" customWidth="1"/>
  </cols>
  <sheetData>
    <row r="1" spans="1:14" ht="15" thickBot="1" x14ac:dyDescent="0.35">
      <c r="A1" s="57" t="s">
        <v>27</v>
      </c>
      <c r="B1" s="58">
        <f>24.25*1.06</f>
        <v>25.705000000000002</v>
      </c>
    </row>
    <row r="2" spans="1:14" x14ac:dyDescent="0.3">
      <c r="A2" s="8"/>
      <c r="B2" s="15" t="s">
        <v>15</v>
      </c>
      <c r="C2" s="16" t="s">
        <v>16</v>
      </c>
      <c r="D2" s="15" t="s">
        <v>17</v>
      </c>
      <c r="E2" s="16" t="s">
        <v>18</v>
      </c>
      <c r="F2" s="15" t="s">
        <v>19</v>
      </c>
      <c r="G2" s="16" t="s">
        <v>20</v>
      </c>
      <c r="H2" s="15" t="s">
        <v>21</v>
      </c>
      <c r="I2" s="16" t="s">
        <v>22</v>
      </c>
      <c r="J2" s="15" t="s">
        <v>23</v>
      </c>
      <c r="K2" s="16" t="s">
        <v>24</v>
      </c>
      <c r="L2" s="15" t="s">
        <v>25</v>
      </c>
      <c r="M2" s="16" t="s">
        <v>26</v>
      </c>
      <c r="N2" s="32" t="s">
        <v>9</v>
      </c>
    </row>
    <row r="3" spans="1:14" s="2" customFormat="1" ht="18" hidden="1" customHeight="1" x14ac:dyDescent="0.3">
      <c r="A3" s="5" t="s">
        <v>3</v>
      </c>
      <c r="B3" s="17">
        <v>100</v>
      </c>
      <c r="C3" s="13">
        <v>100</v>
      </c>
      <c r="D3" s="13">
        <v>100</v>
      </c>
      <c r="E3" s="13">
        <v>100</v>
      </c>
      <c r="F3" s="13">
        <v>100</v>
      </c>
      <c r="G3" s="13">
        <v>100</v>
      </c>
      <c r="H3" s="13">
        <v>100</v>
      </c>
      <c r="I3" s="13">
        <v>100</v>
      </c>
      <c r="J3" s="13">
        <v>100</v>
      </c>
      <c r="K3" s="13">
        <v>100</v>
      </c>
      <c r="L3" s="13">
        <v>100</v>
      </c>
      <c r="M3" s="31">
        <v>100</v>
      </c>
      <c r="N3" s="30"/>
    </row>
    <row r="4" spans="1:14" s="2" customFormat="1" ht="23.25" customHeight="1" x14ac:dyDescent="0.3">
      <c r="A4" s="9" t="s">
        <v>4</v>
      </c>
      <c r="B4" s="17">
        <v>5000</v>
      </c>
      <c r="C4" s="13">
        <v>6000</v>
      </c>
      <c r="D4" s="13">
        <v>7000</v>
      </c>
      <c r="E4" s="13">
        <v>10000</v>
      </c>
      <c r="F4" s="13">
        <v>8500</v>
      </c>
      <c r="G4" s="13">
        <v>8500</v>
      </c>
      <c r="H4" s="13">
        <v>10001</v>
      </c>
      <c r="I4" s="13">
        <v>8500</v>
      </c>
      <c r="J4" s="13">
        <v>10001</v>
      </c>
      <c r="K4" s="13">
        <v>11000</v>
      </c>
      <c r="L4" s="13">
        <v>12000</v>
      </c>
      <c r="M4" s="13">
        <v>14000</v>
      </c>
      <c r="N4" s="30"/>
    </row>
    <row r="5" spans="1:14" s="3" customFormat="1" ht="9.75" customHeight="1" x14ac:dyDescent="0.3">
      <c r="A5" s="25" t="s">
        <v>0</v>
      </c>
      <c r="B5" s="26">
        <f t="shared" ref="B5:K5" si="0">B4*$B1</f>
        <v>128525.00000000001</v>
      </c>
      <c r="C5" s="27">
        <f t="shared" si="0"/>
        <v>154230</v>
      </c>
      <c r="D5" s="27">
        <f t="shared" si="0"/>
        <v>179935</v>
      </c>
      <c r="E5" s="27">
        <f t="shared" si="0"/>
        <v>257050.00000000003</v>
      </c>
      <c r="F5" s="27">
        <f t="shared" si="0"/>
        <v>218492.50000000003</v>
      </c>
      <c r="G5" s="27">
        <f t="shared" si="0"/>
        <v>218492.50000000003</v>
      </c>
      <c r="H5" s="27">
        <f t="shared" si="0"/>
        <v>257075.70500000002</v>
      </c>
      <c r="I5" s="27">
        <f t="shared" si="0"/>
        <v>218492.50000000003</v>
      </c>
      <c r="J5" s="27">
        <f t="shared" si="0"/>
        <v>257075.70500000002</v>
      </c>
      <c r="K5" s="27">
        <f t="shared" si="0"/>
        <v>282755</v>
      </c>
      <c r="L5" s="27">
        <f t="shared" ref="L5:M5" si="1">L4*$B1</f>
        <v>308460</v>
      </c>
      <c r="M5" s="27">
        <f t="shared" si="1"/>
        <v>359870</v>
      </c>
      <c r="N5" s="33"/>
    </row>
    <row r="6" spans="1:14" s="2" customFormat="1" ht="23.25" customHeight="1" x14ac:dyDescent="0.3">
      <c r="A6" s="5" t="s">
        <v>1</v>
      </c>
      <c r="B6" s="18">
        <v>0.15</v>
      </c>
      <c r="C6" s="14">
        <v>0.15</v>
      </c>
      <c r="D6" s="14">
        <v>0.18</v>
      </c>
      <c r="E6" s="14">
        <v>0.21</v>
      </c>
      <c r="F6" s="14">
        <v>0.15</v>
      </c>
      <c r="G6" s="14">
        <v>0.15</v>
      </c>
      <c r="H6" s="14">
        <v>0.21</v>
      </c>
      <c r="I6" s="14">
        <v>0.18</v>
      </c>
      <c r="J6" s="14">
        <v>0.21</v>
      </c>
      <c r="K6" s="14">
        <v>0.21</v>
      </c>
      <c r="L6" s="14">
        <v>0.21</v>
      </c>
      <c r="M6" s="14">
        <v>0.21</v>
      </c>
      <c r="N6" s="30"/>
    </row>
    <row r="7" spans="1:14" s="3" customFormat="1" ht="9.75" customHeight="1" x14ac:dyDescent="0.3">
      <c r="A7" s="25" t="s">
        <v>5</v>
      </c>
      <c r="B7" s="26">
        <f t="shared" ref="B7:K7" si="2">B6*B5</f>
        <v>19278.75</v>
      </c>
      <c r="C7" s="27">
        <f t="shared" si="2"/>
        <v>23134.5</v>
      </c>
      <c r="D7" s="27">
        <f t="shared" si="2"/>
        <v>32388.3</v>
      </c>
      <c r="E7" s="27">
        <f t="shared" si="2"/>
        <v>53980.500000000007</v>
      </c>
      <c r="F7" s="27">
        <f t="shared" si="2"/>
        <v>32773.875</v>
      </c>
      <c r="G7" s="27">
        <f t="shared" si="2"/>
        <v>32773.875</v>
      </c>
      <c r="H7" s="27">
        <f t="shared" si="2"/>
        <v>53985.898050000003</v>
      </c>
      <c r="I7" s="27">
        <f t="shared" si="2"/>
        <v>39328.65</v>
      </c>
      <c r="J7" s="27">
        <f t="shared" si="2"/>
        <v>53985.898050000003</v>
      </c>
      <c r="K7" s="27">
        <f t="shared" si="2"/>
        <v>59378.549999999996</v>
      </c>
      <c r="L7" s="27">
        <f t="shared" ref="L7:M7" si="3">L6*L5</f>
        <v>64776.6</v>
      </c>
      <c r="M7" s="27">
        <f t="shared" si="3"/>
        <v>75572.7</v>
      </c>
      <c r="N7" s="33"/>
    </row>
    <row r="8" spans="1:14" s="2" customFormat="1" ht="23.25" customHeight="1" thickBot="1" x14ac:dyDescent="0.35">
      <c r="A8" s="12" t="s">
        <v>7</v>
      </c>
      <c r="B8" s="19">
        <f>0.5*B7</f>
        <v>9639.375</v>
      </c>
      <c r="C8" s="19">
        <f t="shared" ref="C8:E8" si="4">0.5*C7</f>
        <v>11567.25</v>
      </c>
      <c r="D8" s="19">
        <f t="shared" si="4"/>
        <v>16194.15</v>
      </c>
      <c r="E8" s="19">
        <f t="shared" si="4"/>
        <v>26990.250000000004</v>
      </c>
      <c r="F8" s="20">
        <f t="shared" ref="F8:K8" si="5">0.5*F7</f>
        <v>16386.9375</v>
      </c>
      <c r="G8" s="20">
        <f t="shared" si="5"/>
        <v>16386.9375</v>
      </c>
      <c r="H8" s="20">
        <f t="shared" si="5"/>
        <v>26992.949025000002</v>
      </c>
      <c r="I8" s="20">
        <f t="shared" si="5"/>
        <v>19664.325000000001</v>
      </c>
      <c r="J8" s="20">
        <f t="shared" si="5"/>
        <v>26992.949025000002</v>
      </c>
      <c r="K8" s="20">
        <f t="shared" si="5"/>
        <v>29689.274999999998</v>
      </c>
      <c r="L8" s="20">
        <f t="shared" ref="L8:M8" si="6">0.5*L7</f>
        <v>32388.3</v>
      </c>
      <c r="M8" s="20">
        <f t="shared" si="6"/>
        <v>37786.35</v>
      </c>
      <c r="N8" s="30"/>
    </row>
    <row r="9" spans="1:14" ht="4.5" customHeight="1" thickBot="1" x14ac:dyDescent="0.35">
      <c r="N9" s="28"/>
    </row>
    <row r="10" spans="1:14" x14ac:dyDescent="0.3">
      <c r="A10" s="11" t="s">
        <v>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28"/>
    </row>
    <row r="11" spans="1:14" ht="5.25" customHeight="1" x14ac:dyDescent="0.3">
      <c r="A11" s="4"/>
      <c r="N11" s="28"/>
    </row>
    <row r="12" spans="1:14" ht="18.75" customHeight="1" x14ac:dyDescent="0.3">
      <c r="A12" s="54" t="s">
        <v>12</v>
      </c>
      <c r="B12" s="21">
        <f t="shared" ref="B12:M12" si="7">B8*0.3</f>
        <v>2891.8125</v>
      </c>
      <c r="C12" s="21">
        <f t="shared" si="7"/>
        <v>3470.1749999999997</v>
      </c>
      <c r="D12" s="21">
        <f t="shared" si="7"/>
        <v>4858.2449999999999</v>
      </c>
      <c r="E12" s="21">
        <f t="shared" si="7"/>
        <v>8097.0750000000007</v>
      </c>
      <c r="F12" s="21">
        <f t="shared" si="7"/>
        <v>4916.0812500000002</v>
      </c>
      <c r="G12" s="21">
        <f t="shared" si="7"/>
        <v>4916.0812500000002</v>
      </c>
      <c r="H12" s="21">
        <f t="shared" si="7"/>
        <v>8097.8847075000003</v>
      </c>
      <c r="I12" s="21">
        <f t="shared" si="7"/>
        <v>5899.2974999999997</v>
      </c>
      <c r="J12" s="21">
        <f t="shared" si="7"/>
        <v>8097.8847075000003</v>
      </c>
      <c r="K12" s="21">
        <f t="shared" si="7"/>
        <v>8906.7824999999993</v>
      </c>
      <c r="L12" s="21">
        <f t="shared" si="7"/>
        <v>9716.49</v>
      </c>
      <c r="M12" s="21">
        <f t="shared" si="7"/>
        <v>11335.904999999999</v>
      </c>
      <c r="N12" s="34"/>
    </row>
    <row r="13" spans="1:14" ht="18.75" customHeight="1" x14ac:dyDescent="0.3">
      <c r="A13" s="55" t="s">
        <v>13</v>
      </c>
      <c r="B13" s="22">
        <f t="shared" ref="B13:G13" si="8">0.4*B8</f>
        <v>3855.75</v>
      </c>
      <c r="C13" s="22">
        <f t="shared" si="8"/>
        <v>4626.9000000000005</v>
      </c>
      <c r="D13" s="22">
        <f t="shared" si="8"/>
        <v>6477.66</v>
      </c>
      <c r="E13" s="22">
        <f t="shared" si="8"/>
        <v>10796.100000000002</v>
      </c>
      <c r="F13" s="22">
        <f t="shared" si="8"/>
        <v>6554.7750000000005</v>
      </c>
      <c r="G13" s="22">
        <f t="shared" si="8"/>
        <v>6554.7750000000005</v>
      </c>
      <c r="H13" s="22">
        <f t="shared" ref="H13:M13" si="9">0.4*H8</f>
        <v>10797.179610000001</v>
      </c>
      <c r="I13" s="22">
        <f t="shared" si="9"/>
        <v>7865.7300000000005</v>
      </c>
      <c r="J13" s="22">
        <f t="shared" si="9"/>
        <v>10797.179610000001</v>
      </c>
      <c r="K13" s="22">
        <f t="shared" si="9"/>
        <v>11875.71</v>
      </c>
      <c r="L13" s="22">
        <f t="shared" si="9"/>
        <v>12955.32</v>
      </c>
      <c r="M13" s="22">
        <f t="shared" si="9"/>
        <v>15114.54</v>
      </c>
      <c r="N13" s="34"/>
    </row>
    <row r="14" spans="1:14" ht="18.75" customHeight="1" x14ac:dyDescent="0.3">
      <c r="A14" s="55" t="s">
        <v>14</v>
      </c>
      <c r="B14" s="22"/>
      <c r="C14" s="22"/>
      <c r="D14" s="22"/>
      <c r="E14" s="22"/>
      <c r="F14" s="22"/>
      <c r="G14" s="22">
        <v>5500</v>
      </c>
      <c r="H14" s="22"/>
      <c r="I14" s="22"/>
      <c r="J14" s="22"/>
      <c r="K14" s="22"/>
      <c r="L14" s="22"/>
      <c r="M14" s="22">
        <v>11000</v>
      </c>
      <c r="N14" s="34"/>
    </row>
    <row r="15" spans="1:14" ht="18.75" customHeight="1" x14ac:dyDescent="0.3">
      <c r="A15" s="55" t="s">
        <v>29</v>
      </c>
      <c r="B15" s="22"/>
      <c r="C15" s="22"/>
      <c r="D15" s="22"/>
      <c r="E15" s="22"/>
      <c r="F15" s="22"/>
      <c r="G15" s="22"/>
      <c r="H15" s="22">
        <f>0.02*H5</f>
        <v>5141.5141000000003</v>
      </c>
      <c r="I15" s="22"/>
      <c r="J15" s="22">
        <f>0.02*J5</f>
        <v>5141.5141000000003</v>
      </c>
      <c r="K15" s="22">
        <f>0.02*K5</f>
        <v>5655.1</v>
      </c>
      <c r="L15" s="22">
        <f>0.02*L5</f>
        <v>6169.2</v>
      </c>
      <c r="M15" s="22">
        <f>0.02*M5</f>
        <v>7197.4000000000005</v>
      </c>
      <c r="N15" s="34"/>
    </row>
    <row r="16" spans="1:14" ht="18.75" customHeight="1" x14ac:dyDescent="0.3">
      <c r="A16" s="56" t="s">
        <v>11</v>
      </c>
      <c r="B16" s="23"/>
      <c r="C16" s="23"/>
      <c r="D16" s="23"/>
      <c r="E16" s="23"/>
      <c r="F16" s="23"/>
      <c r="G16" s="23"/>
      <c r="H16" s="23">
        <f>0.2*H8</f>
        <v>5398.5898050000005</v>
      </c>
      <c r="I16" s="23"/>
      <c r="J16" s="23">
        <f>0.2*J8</f>
        <v>5398.5898050000005</v>
      </c>
      <c r="K16" s="23">
        <f>0.2*K8</f>
        <v>5937.8549999999996</v>
      </c>
      <c r="L16" s="23">
        <f>0.2*L8</f>
        <v>6477.66</v>
      </c>
      <c r="M16" s="23">
        <f>0.2*M8</f>
        <v>7557.27</v>
      </c>
      <c r="N16" s="29">
        <f>(M8+E8+H8+J8+K8+L8)*0.1</f>
        <v>18084.007305000003</v>
      </c>
    </row>
    <row r="17" spans="1:14" s="2" customFormat="1" ht="23.25" customHeight="1" thickBot="1" x14ac:dyDescent="0.35">
      <c r="A17" s="6" t="s">
        <v>6</v>
      </c>
      <c r="B17" s="24">
        <f t="shared" ref="B17:G17" si="10">SUM(B12:B16)</f>
        <v>6747.5625</v>
      </c>
      <c r="C17" s="24">
        <f t="shared" si="10"/>
        <v>8097.0750000000007</v>
      </c>
      <c r="D17" s="24">
        <f t="shared" si="10"/>
        <v>11335.904999999999</v>
      </c>
      <c r="E17" s="24">
        <f t="shared" si="10"/>
        <v>18893.175000000003</v>
      </c>
      <c r="F17" s="24">
        <f t="shared" si="10"/>
        <v>11470.856250000001</v>
      </c>
      <c r="G17" s="24">
        <f t="shared" si="10"/>
        <v>16970.856250000001</v>
      </c>
      <c r="H17" s="24">
        <f t="shared" ref="H17:L17" si="11">SUM(H12:H16)</f>
        <v>29435.1682225</v>
      </c>
      <c r="I17" s="24">
        <f t="shared" si="11"/>
        <v>13765.0275</v>
      </c>
      <c r="J17" s="24">
        <f t="shared" si="11"/>
        <v>29435.1682225</v>
      </c>
      <c r="K17" s="24">
        <f t="shared" si="11"/>
        <v>32375.447499999998</v>
      </c>
      <c r="L17" s="24">
        <f t="shared" si="11"/>
        <v>35318.67</v>
      </c>
      <c r="M17" s="24">
        <f>SUM(M12:M16)</f>
        <v>52205.115000000005</v>
      </c>
      <c r="N17" s="35"/>
    </row>
    <row r="18" spans="1:14" s="2" customFormat="1" ht="23.25" customHeight="1" thickBot="1" x14ac:dyDescent="0.35">
      <c r="A18" s="7" t="s">
        <v>10</v>
      </c>
      <c r="B18" s="59">
        <f t="shared" ref="B18:L18" si="12">B17+B8</f>
        <v>16386.9375</v>
      </c>
      <c r="C18" s="59">
        <f t="shared" si="12"/>
        <v>19664.325000000001</v>
      </c>
      <c r="D18" s="59">
        <f t="shared" si="12"/>
        <v>27530.055</v>
      </c>
      <c r="E18" s="59">
        <f t="shared" si="12"/>
        <v>45883.425000000003</v>
      </c>
      <c r="F18" s="59">
        <f t="shared" si="12"/>
        <v>27857.793750000001</v>
      </c>
      <c r="G18" s="59">
        <f t="shared" si="12"/>
        <v>33357.793749999997</v>
      </c>
      <c r="H18" s="59">
        <f t="shared" si="12"/>
        <v>56428.117247500006</v>
      </c>
      <c r="I18" s="59">
        <f t="shared" si="12"/>
        <v>33429.352500000001</v>
      </c>
      <c r="J18" s="59">
        <f t="shared" si="12"/>
        <v>56428.117247500006</v>
      </c>
      <c r="K18" s="59">
        <f t="shared" si="12"/>
        <v>62064.722499999996</v>
      </c>
      <c r="L18" s="59">
        <f t="shared" si="12"/>
        <v>67706.97</v>
      </c>
      <c r="M18" s="59">
        <f>M17+M8</f>
        <v>89991.464999999997</v>
      </c>
      <c r="N18" s="36"/>
    </row>
    <row r="19" spans="1:14" ht="30" customHeight="1" thickBot="1" x14ac:dyDescent="0.35">
      <c r="A19" s="6" t="s">
        <v>8</v>
      </c>
      <c r="B19" s="60">
        <f>B18</f>
        <v>16386.9375</v>
      </c>
      <c r="C19" s="60">
        <f>B19+C18</f>
        <v>36051.262499999997</v>
      </c>
      <c r="D19" s="60">
        <f t="shared" ref="D19:L19" si="13">C19+D18</f>
        <v>63581.317499999997</v>
      </c>
      <c r="E19" s="60">
        <f t="shared" si="13"/>
        <v>109464.74249999999</v>
      </c>
      <c r="F19" s="60">
        <f t="shared" si="13"/>
        <v>137322.53625</v>
      </c>
      <c r="G19" s="60">
        <f t="shared" si="13"/>
        <v>170680.33000000002</v>
      </c>
      <c r="H19" s="60">
        <f t="shared" si="13"/>
        <v>227108.44724750001</v>
      </c>
      <c r="I19" s="60">
        <f t="shared" si="13"/>
        <v>260537.79974750002</v>
      </c>
      <c r="J19" s="60">
        <f t="shared" si="13"/>
        <v>316965.91699500004</v>
      </c>
      <c r="K19" s="60">
        <f t="shared" si="13"/>
        <v>379030.63949500001</v>
      </c>
      <c r="L19" s="60">
        <f t="shared" si="13"/>
        <v>446737.60949499998</v>
      </c>
      <c r="M19" s="60">
        <f>L19+M18</f>
        <v>536729.07449499995</v>
      </c>
    </row>
    <row r="20" spans="1:14" x14ac:dyDescent="0.3">
      <c r="J20" s="37"/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LC to Silver in 12 months</vt:lpstr>
      <vt:lpstr>Platinum 6 months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</dc:creator>
  <cp:lastModifiedBy>Sarette Dercksen</cp:lastModifiedBy>
  <dcterms:created xsi:type="dcterms:W3CDTF">2023-08-31T19:24:42Z</dcterms:created>
  <dcterms:modified xsi:type="dcterms:W3CDTF">2024-07-23T12:49:22Z</dcterms:modified>
</cp:coreProperties>
</file>